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SUMMARY IE" sheetId="1" r:id="rId1"/>
    <sheet name="BALANCE SHT" sheetId="2" r:id="rId2"/>
  </sheets>
  <definedNames>
    <definedName name="_xlnm.Print_Area" localSheetId="1">'BALANCE SHT'!$A$1:$H$51</definedName>
    <definedName name="_xlnm.Print_Area">'BALANCE SHT'!$A$1:$H$51</definedName>
  </definedNames>
  <calcPr fullCalcOnLoad="1"/>
</workbook>
</file>

<file path=xl/sharedStrings.xml><?xml version="1.0" encoding="utf-8"?>
<sst xmlns="http://schemas.openxmlformats.org/spreadsheetml/2006/main" count="124" uniqueCount="107">
  <si>
    <t>Mold Town Council</t>
  </si>
  <si>
    <t>Summary Income and Expenditure Accounts</t>
  </si>
  <si>
    <t>INCOME</t>
  </si>
  <si>
    <t>Precepts</t>
  </si>
  <si>
    <t>Interest on Investments</t>
  </si>
  <si>
    <t>Hall Lettings/Miscellaneous Income</t>
  </si>
  <si>
    <t>Burial Ground Fees</t>
  </si>
  <si>
    <t>Other</t>
  </si>
  <si>
    <t>VAT</t>
  </si>
  <si>
    <t>TOTAL INCOME</t>
  </si>
  <si>
    <t>EXPENDITURE</t>
  </si>
  <si>
    <t>General Administration</t>
  </si>
  <si>
    <t>Agency Services</t>
  </si>
  <si>
    <t>S. 137 Payments</t>
  </si>
  <si>
    <t xml:space="preserve">Grants: </t>
  </si>
  <si>
    <t xml:space="preserve">            Mayors Charity</t>
  </si>
  <si>
    <t xml:space="preserve">            Blooming Mold</t>
  </si>
  <si>
    <t xml:space="preserve">            Town Band</t>
  </si>
  <si>
    <t xml:space="preserve">            Citizens Advice Bureau</t>
  </si>
  <si>
    <t xml:space="preserve">            Parkfields Youth Club</t>
  </si>
  <si>
    <t>Loans made</t>
  </si>
  <si>
    <t>Loans repaid</t>
  </si>
  <si>
    <t>Loans interest</t>
  </si>
  <si>
    <t>Capital Spending:</t>
  </si>
  <si>
    <t>Running Costs:</t>
  </si>
  <si>
    <t xml:space="preserve">           Town Hall</t>
  </si>
  <si>
    <t xml:space="preserve">            Allotments</t>
  </si>
  <si>
    <t xml:space="preserve">           Burial grounds</t>
  </si>
  <si>
    <t xml:space="preserve">           Sports centres</t>
  </si>
  <si>
    <t xml:space="preserve">           Playing fields and open spaces</t>
  </si>
  <si>
    <t>Other:</t>
  </si>
  <si>
    <t xml:space="preserve">          Summer Playscheme</t>
  </si>
  <si>
    <t xml:space="preserve">          Tourist Information Centre</t>
  </si>
  <si>
    <t xml:space="preserve">          Lighting</t>
  </si>
  <si>
    <t xml:space="preserve">          CCTV Maintenance</t>
  </si>
  <si>
    <t>TOTAL EXPENDITURE</t>
  </si>
  <si>
    <t>BALANCE INCOME OVER EXPENDITURE</t>
  </si>
  <si>
    <t>Admin:</t>
  </si>
  <si>
    <t>S137</t>
  </si>
  <si>
    <t>List</t>
  </si>
  <si>
    <t>Balance Sheet</t>
  </si>
  <si>
    <t>Long Term Assets</t>
  </si>
  <si>
    <t>Current Assets</t>
  </si>
  <si>
    <t>Current Liabilities (deleted from assets)</t>
  </si>
  <si>
    <t>Total</t>
  </si>
  <si>
    <t>Represented by</t>
  </si>
  <si>
    <t xml:space="preserve">Approved by Council on </t>
  </si>
  <si>
    <t>Signed:</t>
  </si>
  <si>
    <t>Investments</t>
  </si>
  <si>
    <t>Debtors</t>
  </si>
  <si>
    <t>Cash</t>
  </si>
  <si>
    <t>Creditors</t>
  </si>
  <si>
    <t>Notes to Balance Sheet:</t>
  </si>
  <si>
    <t xml:space="preserve">    Total</t>
  </si>
  <si>
    <t>2. VAT due to the Council</t>
  </si>
  <si>
    <t xml:space="preserve">    Plus petty cash held</t>
  </si>
  <si>
    <t xml:space="preserve">    Less unpaid cheques</t>
  </si>
  <si>
    <t>5. Balance Income over Expenditure</t>
  </si>
  <si>
    <t>Mayor</t>
  </si>
  <si>
    <t>Responsible Financial Officer</t>
  </si>
  <si>
    <t>Notes</t>
  </si>
  <si>
    <t xml:space="preserve">    Totals</t>
  </si>
  <si>
    <t xml:space="preserve">          Unpaid Cheques -</t>
  </si>
  <si>
    <t>1. Business Money Manager Acc</t>
  </si>
  <si>
    <t xml:space="preserve">    High Interest Deposit Bonds</t>
  </si>
  <si>
    <t xml:space="preserve">            Daniel Owen Comm. Assn.</t>
  </si>
  <si>
    <t>List Fin. Contribs</t>
  </si>
  <si>
    <t>Plus excess income to expenditure</t>
  </si>
  <si>
    <t xml:space="preserve">            Fire Service Annual Bonfire</t>
  </si>
  <si>
    <t xml:space="preserve">            Eisteddfod Grants</t>
  </si>
  <si>
    <t>Misc Grants</t>
  </si>
  <si>
    <t>- Miscellaneous Grants</t>
  </si>
  <si>
    <t xml:space="preserve">4.  Audit Fees </t>
  </si>
  <si>
    <t xml:space="preserve">  </t>
  </si>
  <si>
    <t>- Open Spaces</t>
  </si>
  <si>
    <t>-Mold Spring Clean</t>
  </si>
  <si>
    <t>- Entertainment</t>
  </si>
  <si>
    <t>Open Spaces</t>
  </si>
  <si>
    <t>Open Spaces (above)</t>
  </si>
  <si>
    <t>Mold Spring Clean</t>
  </si>
  <si>
    <t>Town Centre Initiatives</t>
  </si>
  <si>
    <t xml:space="preserve">          31st March 2011</t>
  </si>
  <si>
    <t>3. Current Account as at 31st March 2011</t>
  </si>
  <si>
    <t>- FCC TCM Contrib</t>
  </si>
  <si>
    <t>for the year ended 31 March 2012</t>
  </si>
  <si>
    <t>Mold Carnival</t>
  </si>
  <si>
    <t>- audit 1011</t>
  </si>
  <si>
    <t>+ audit 1112</t>
  </si>
  <si>
    <t xml:space="preserve">            Play area improvements</t>
  </si>
  <si>
    <t>as at 31st March 2012</t>
  </si>
  <si>
    <t>S137 Other costs</t>
  </si>
  <si>
    <t>Conts to local groups</t>
  </si>
  <si>
    <t>Grants</t>
  </si>
  <si>
    <t>Virign Art</t>
  </si>
  <si>
    <t>Gwyl y Ffin</t>
  </si>
  <si>
    <t>S137 Other Costs</t>
  </si>
  <si>
    <t>Entertainment</t>
  </si>
  <si>
    <t>a</t>
  </si>
  <si>
    <t>b</t>
  </si>
  <si>
    <t>c</t>
  </si>
  <si>
    <t>d</t>
  </si>
  <si>
    <t>Playing Fields and Open Spaces</t>
  </si>
  <si>
    <t xml:space="preserve">          Entertainment &amp; the Arts</t>
  </si>
  <si>
    <t>e</t>
  </si>
  <si>
    <t>Entertainment &amp; Arts</t>
  </si>
  <si>
    <t>Balance as at 1st April 2011</t>
  </si>
  <si>
    <t>Town Centre Initiatives and grant aid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</si>
</sst>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"/>
    <numFmt numFmtId="165" formatCode="&quot;£&quot;#,##0.00"/>
    <numFmt numFmtId="166" formatCode="[$-809]dd\ mmmm\ yyyy"/>
  </numFmts>
  <fonts count="6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sz val="10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50"/>
      <name val="Arial"/>
      <family val="2"/>
    </font>
    <font>
      <b/>
      <sz val="12"/>
      <color indexed="16"/>
      <name val="Arial"/>
      <family val="2"/>
    </font>
    <font>
      <sz val="8"/>
      <color indexed="12"/>
      <name val="Arial"/>
      <family val="2"/>
    </font>
    <font>
      <sz val="7"/>
      <color indexed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8"/>
      <color rgb="FF0000FF"/>
      <name val="Arial"/>
      <family val="2"/>
    </font>
    <font>
      <sz val="7"/>
      <color rgb="FF0000FF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4" fontId="8" fillId="0" borderId="0" xfId="0" applyNumberFormat="1" applyFont="1" applyAlignment="1">
      <alignment/>
    </xf>
    <xf numFmtId="164" fontId="6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 quotePrefix="1">
      <alignment/>
    </xf>
    <xf numFmtId="0" fontId="20" fillId="0" borderId="0" xfId="0" applyNumberFormat="1" applyFont="1" applyAlignment="1">
      <alignment/>
    </xf>
    <xf numFmtId="164" fontId="56" fillId="0" borderId="0" xfId="0" applyNumberFormat="1" applyFont="1" applyAlignment="1">
      <alignment horizontal="right"/>
    </xf>
    <xf numFmtId="0" fontId="5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8" fillId="0" borderId="0" xfId="0" applyNumberFormat="1" applyFont="1" applyAlignment="1">
      <alignment/>
    </xf>
    <xf numFmtId="164" fontId="59" fillId="0" borderId="0" xfId="0" applyNumberFormat="1" applyFont="1" applyAlignment="1">
      <alignment/>
    </xf>
    <xf numFmtId="4" fontId="59" fillId="0" borderId="0" xfId="0" applyNumberFormat="1" applyFont="1" applyAlignment="1">
      <alignment/>
    </xf>
    <xf numFmtId="4" fontId="59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56" fillId="0" borderId="0" xfId="0" applyNumberFormat="1" applyFont="1" applyAlignment="1">
      <alignment/>
    </xf>
    <xf numFmtId="164" fontId="60" fillId="0" borderId="0" xfId="0" applyNumberFormat="1" applyFont="1" applyAlignment="1">
      <alignment/>
    </xf>
    <xf numFmtId="0" fontId="60" fillId="0" borderId="0" xfId="0" applyNumberFormat="1" applyFont="1" applyAlignment="1">
      <alignment/>
    </xf>
    <xf numFmtId="0" fontId="61" fillId="0" borderId="0" xfId="0" applyNumberFormat="1" applyFont="1" applyAlignment="1">
      <alignment horizontal="center"/>
    </xf>
    <xf numFmtId="165" fontId="61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59" fillId="0" borderId="0" xfId="0" applyNumberFormat="1" applyFont="1" applyAlignment="1">
      <alignment horizontal="center"/>
    </xf>
    <xf numFmtId="165" fontId="59" fillId="0" borderId="0" xfId="0" applyNumberFormat="1" applyFont="1" applyAlignment="1">
      <alignment/>
    </xf>
    <xf numFmtId="0" fontId="59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0" fontId="60" fillId="0" borderId="0" xfId="0" applyNumberFormat="1" applyFont="1" applyAlignment="1">
      <alignment horizontal="right"/>
    </xf>
    <xf numFmtId="165" fontId="60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4" fontId="56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showOutlineSymbols="0" zoomScale="87" zoomScaleNormal="87" zoomScalePageLayoutView="0" workbookViewId="0" topLeftCell="A7">
      <selection activeCell="G45" sqref="G45"/>
    </sheetView>
  </sheetViews>
  <sheetFormatPr defaultColWidth="9.6640625" defaultRowHeight="15"/>
  <cols>
    <col min="1" max="1" width="33.6640625" style="1" customWidth="1"/>
    <col min="2" max="2" width="3.6640625" style="1" customWidth="1"/>
    <col min="3" max="3" width="11.6640625" style="1" customWidth="1"/>
    <col min="4" max="4" width="5.6640625" style="1" customWidth="1"/>
    <col min="5" max="5" width="12.77734375" style="1" bestFit="1" customWidth="1"/>
    <col min="6" max="6" width="8.6640625" style="3" customWidth="1"/>
    <col min="7" max="7" width="5.6640625" style="74" customWidth="1"/>
    <col min="8" max="8" width="13.6640625" style="1" customWidth="1"/>
    <col min="9" max="9" width="12.77734375" style="71" customWidth="1"/>
    <col min="10" max="10" width="12.77734375" style="73" customWidth="1"/>
    <col min="11" max="16384" width="9.6640625" style="1" customWidth="1"/>
  </cols>
  <sheetData>
    <row r="1" ht="23.25">
      <c r="A1" s="2" t="s">
        <v>0</v>
      </c>
    </row>
    <row r="2" spans="1:3" ht="23.25">
      <c r="A2" s="4" t="s">
        <v>1</v>
      </c>
      <c r="C2" s="5"/>
    </row>
    <row r="3" spans="1:3" ht="23.25">
      <c r="A3" s="2" t="s">
        <v>84</v>
      </c>
      <c r="C3" s="5"/>
    </row>
    <row r="4" ht="15">
      <c r="C4" s="5"/>
    </row>
    <row r="5" spans="1:6" ht="15.75">
      <c r="A5" s="6" t="s">
        <v>2</v>
      </c>
      <c r="B5" s="7"/>
      <c r="C5" s="8"/>
      <c r="D5" s="9"/>
      <c r="E5" s="10"/>
      <c r="F5" s="11"/>
    </row>
    <row r="6" spans="1:8" ht="15.75">
      <c r="A6" s="7" t="s">
        <v>3</v>
      </c>
      <c r="B6" s="7"/>
      <c r="C6" s="49">
        <v>197127</v>
      </c>
      <c r="D6" s="44"/>
      <c r="E6" s="46"/>
      <c r="F6" s="36"/>
      <c r="H6" s="35"/>
    </row>
    <row r="7" spans="1:8" ht="15.75">
      <c r="A7" s="7" t="s">
        <v>4</v>
      </c>
      <c r="B7" s="7"/>
      <c r="C7" s="57">
        <v>176.79</v>
      </c>
      <c r="D7" s="44" t="s">
        <v>7</v>
      </c>
      <c r="E7" s="47"/>
      <c r="F7" s="11"/>
      <c r="H7" s="40"/>
    </row>
    <row r="8" spans="1:6" ht="15">
      <c r="A8" s="7" t="s">
        <v>5</v>
      </c>
      <c r="B8" s="7"/>
      <c r="C8" s="57">
        <v>10427.84</v>
      </c>
      <c r="D8" s="44"/>
      <c r="E8" s="52" t="s">
        <v>80</v>
      </c>
      <c r="F8" s="55">
        <v>37346.61</v>
      </c>
    </row>
    <row r="9" spans="1:6" ht="15">
      <c r="A9" s="7" t="s">
        <v>6</v>
      </c>
      <c r="B9" s="7"/>
      <c r="C9" s="57">
        <v>31495.24</v>
      </c>
      <c r="D9" s="45"/>
      <c r="E9" s="47" t="s">
        <v>83</v>
      </c>
      <c r="F9" s="51">
        <v>0</v>
      </c>
    </row>
    <row r="10" spans="1:6" ht="15">
      <c r="A10" s="1" t="s">
        <v>106</v>
      </c>
      <c r="B10" s="7"/>
      <c r="C10" s="49">
        <v>37346.61</v>
      </c>
      <c r="D10" s="44"/>
      <c r="E10" s="47"/>
      <c r="F10" s="51">
        <f>SUM(F8-F9)</f>
        <v>37346.61</v>
      </c>
    </row>
    <row r="11" spans="1:6" ht="15">
      <c r="A11" s="7" t="s">
        <v>8</v>
      </c>
      <c r="B11" s="7"/>
      <c r="C11" s="49">
        <v>12606.57</v>
      </c>
      <c r="D11" s="45"/>
      <c r="E11" s="46"/>
      <c r="F11" s="54"/>
    </row>
    <row r="12" spans="4:8" ht="15">
      <c r="D12" s="45"/>
      <c r="H12" s="39"/>
    </row>
    <row r="13" spans="1:6" ht="16.5" customHeight="1">
      <c r="A13" s="6" t="s">
        <v>9</v>
      </c>
      <c r="B13" s="7"/>
      <c r="C13" s="32">
        <f>SUM(C6:C11)</f>
        <v>289180.05</v>
      </c>
      <c r="D13" s="45"/>
      <c r="E13" s="48"/>
      <c r="F13" s="42"/>
    </row>
    <row r="14" spans="1:6" ht="12.75" customHeight="1">
      <c r="A14" s="6"/>
      <c r="B14" s="7"/>
      <c r="C14" s="32"/>
      <c r="D14" s="45"/>
      <c r="E14" s="48"/>
      <c r="F14" s="1"/>
    </row>
    <row r="15" spans="1:6" ht="12.75" customHeight="1">
      <c r="A15" s="6" t="s">
        <v>10</v>
      </c>
      <c r="B15" s="7"/>
      <c r="C15" s="31"/>
      <c r="D15" s="45"/>
      <c r="E15" s="48"/>
      <c r="F15" s="11"/>
    </row>
    <row r="16" spans="1:9" ht="15">
      <c r="A16" s="7" t="s">
        <v>11</v>
      </c>
      <c r="B16" s="7"/>
      <c r="C16" s="49">
        <f>F19</f>
        <v>55033.38</v>
      </c>
      <c r="D16" s="44" t="s">
        <v>37</v>
      </c>
      <c r="E16" s="46" t="s">
        <v>39</v>
      </c>
      <c r="F16" s="54">
        <v>55033.38</v>
      </c>
      <c r="H16" s="74" t="s">
        <v>97</v>
      </c>
      <c r="I16" s="71" t="s">
        <v>77</v>
      </c>
    </row>
    <row r="17" spans="1:10" ht="15">
      <c r="A17" s="7" t="s">
        <v>12</v>
      </c>
      <c r="B17" s="7"/>
      <c r="C17" s="49">
        <v>0</v>
      </c>
      <c r="D17" s="45"/>
      <c r="E17" s="47" t="s">
        <v>86</v>
      </c>
      <c r="F17" s="54">
        <v>1400</v>
      </c>
      <c r="H17" s="74"/>
      <c r="I17" s="71" t="s">
        <v>90</v>
      </c>
      <c r="J17" s="73">
        <v>16526.37</v>
      </c>
    </row>
    <row r="18" spans="1:8" ht="15">
      <c r="A18" s="7" t="s">
        <v>13</v>
      </c>
      <c r="B18" s="7"/>
      <c r="C18" s="49">
        <f>F27</f>
        <v>25990.65000000001</v>
      </c>
      <c r="D18" s="45"/>
      <c r="E18" s="47" t="s">
        <v>87</v>
      </c>
      <c r="F18" s="54">
        <v>1400</v>
      </c>
      <c r="H18" s="74"/>
    </row>
    <row r="19" spans="1:9" ht="15.75">
      <c r="A19" s="6" t="s">
        <v>14</v>
      </c>
      <c r="B19" s="7"/>
      <c r="C19" s="49"/>
      <c r="D19" s="45"/>
      <c r="E19" s="46"/>
      <c r="F19" s="54">
        <f>SUM(F16-F17+F18)</f>
        <v>55033.38</v>
      </c>
      <c r="H19" s="74" t="s">
        <v>98</v>
      </c>
      <c r="I19" s="71" t="s">
        <v>70</v>
      </c>
    </row>
    <row r="20" spans="1:9" ht="15">
      <c r="A20" s="7" t="s">
        <v>15</v>
      </c>
      <c r="B20" s="1" t="s">
        <v>73</v>
      </c>
      <c r="C20" s="49">
        <v>0</v>
      </c>
      <c r="D20" s="45"/>
      <c r="E20" s="46"/>
      <c r="F20" s="54"/>
      <c r="H20" s="74"/>
      <c r="I20" s="71" t="s">
        <v>91</v>
      </c>
    </row>
    <row r="21" spans="1:10" ht="15">
      <c r="A21" s="7" t="s">
        <v>16</v>
      </c>
      <c r="B21" s="7"/>
      <c r="C21" s="49">
        <v>0</v>
      </c>
      <c r="D21" s="45"/>
      <c r="E21" s="46"/>
      <c r="F21" s="54"/>
      <c r="H21" s="74"/>
      <c r="I21" s="71" t="s">
        <v>93</v>
      </c>
      <c r="J21" s="73">
        <v>200</v>
      </c>
    </row>
    <row r="22" spans="1:10" ht="15">
      <c r="A22" s="7" t="s">
        <v>17</v>
      </c>
      <c r="B22" s="7"/>
      <c r="C22" s="49">
        <v>2000</v>
      </c>
      <c r="D22" s="44" t="s">
        <v>38</v>
      </c>
      <c r="E22" s="46" t="s">
        <v>66</v>
      </c>
      <c r="F22" s="54">
        <v>58170.92</v>
      </c>
      <c r="H22" s="75"/>
      <c r="I22" s="71" t="s">
        <v>94</v>
      </c>
      <c r="J22" s="73">
        <v>250</v>
      </c>
    </row>
    <row r="23" spans="1:8" ht="15">
      <c r="A23" s="7" t="s">
        <v>18</v>
      </c>
      <c r="B23" s="7"/>
      <c r="C23" s="49">
        <v>1900</v>
      </c>
      <c r="D23" s="45"/>
      <c r="E23" s="47" t="s">
        <v>74</v>
      </c>
      <c r="F23" s="54">
        <v>16526.37</v>
      </c>
      <c r="G23" s="75" t="s">
        <v>97</v>
      </c>
      <c r="H23" s="74"/>
    </row>
    <row r="24" spans="1:8" ht="15">
      <c r="A24" s="7" t="s">
        <v>65</v>
      </c>
      <c r="B24" s="7"/>
      <c r="C24" s="49">
        <v>5000</v>
      </c>
      <c r="D24" s="45"/>
      <c r="E24" s="47" t="s">
        <v>71</v>
      </c>
      <c r="F24" s="54">
        <v>450</v>
      </c>
      <c r="G24" s="75" t="s">
        <v>98</v>
      </c>
      <c r="H24" s="74"/>
    </row>
    <row r="25" spans="1:8" ht="15">
      <c r="A25" s="7" t="s">
        <v>19</v>
      </c>
      <c r="B25" s="7"/>
      <c r="C25" s="49">
        <v>4750</v>
      </c>
      <c r="D25" s="45"/>
      <c r="E25" s="47" t="s">
        <v>75</v>
      </c>
      <c r="F25" s="54">
        <v>3958.77</v>
      </c>
      <c r="G25" s="75" t="s">
        <v>99</v>
      </c>
      <c r="H25" s="74"/>
    </row>
    <row r="26" spans="1:9" ht="15">
      <c r="A26" s="7" t="s">
        <v>68</v>
      </c>
      <c r="B26" s="7"/>
      <c r="C26" s="49">
        <v>360</v>
      </c>
      <c r="D26" s="45"/>
      <c r="E26" s="47" t="s">
        <v>76</v>
      </c>
      <c r="F26" s="55">
        <v>11245.13</v>
      </c>
      <c r="G26" s="75" t="s">
        <v>100</v>
      </c>
      <c r="H26" s="74" t="s">
        <v>99</v>
      </c>
      <c r="I26" s="71" t="s">
        <v>79</v>
      </c>
    </row>
    <row r="27" spans="1:10" ht="15">
      <c r="A27" s="7" t="s">
        <v>69</v>
      </c>
      <c r="B27" s="7"/>
      <c r="C27" s="49">
        <v>275</v>
      </c>
      <c r="D27" s="45"/>
      <c r="E27" s="47"/>
      <c r="F27" s="55">
        <f>SUM(F22-F23-F24-F25-F26)</f>
        <v>25990.65000000001</v>
      </c>
      <c r="G27" s="75"/>
      <c r="H27" s="76"/>
      <c r="I27" s="71" t="s">
        <v>95</v>
      </c>
      <c r="J27" s="73">
        <v>3958.77</v>
      </c>
    </row>
    <row r="28" spans="1:8" ht="15">
      <c r="A28" s="7" t="s">
        <v>20</v>
      </c>
      <c r="B28" s="7"/>
      <c r="C28" s="49">
        <v>0</v>
      </c>
      <c r="F28" s="77"/>
      <c r="G28" s="75"/>
      <c r="H28" s="74"/>
    </row>
    <row r="29" spans="1:9" ht="15">
      <c r="A29" s="7" t="s">
        <v>21</v>
      </c>
      <c r="B29" s="7"/>
      <c r="C29" s="49">
        <v>0</v>
      </c>
      <c r="F29" s="55"/>
      <c r="H29" s="74" t="s">
        <v>100</v>
      </c>
      <c r="I29" s="71" t="s">
        <v>96</v>
      </c>
    </row>
    <row r="30" spans="1:10" ht="15">
      <c r="A30" s="7" t="s">
        <v>22</v>
      </c>
      <c r="B30" s="7"/>
      <c r="C30" s="49">
        <v>0</v>
      </c>
      <c r="D30" s="50"/>
      <c r="F30" s="77"/>
      <c r="I30" s="71" t="s">
        <v>95</v>
      </c>
      <c r="J30" s="73">
        <v>11245.13</v>
      </c>
    </row>
    <row r="31" spans="1:6" ht="15.75">
      <c r="A31" s="6" t="s">
        <v>23</v>
      </c>
      <c r="B31" s="7"/>
      <c r="C31" s="49"/>
      <c r="E31" s="50"/>
      <c r="F31" s="55"/>
    </row>
    <row r="32" spans="1:9" ht="15">
      <c r="A32" s="1" t="s">
        <v>88</v>
      </c>
      <c r="B32" s="7"/>
      <c r="C32" s="49">
        <v>18000</v>
      </c>
      <c r="E32" s="50"/>
      <c r="F32" s="55"/>
      <c r="H32" s="74" t="s">
        <v>103</v>
      </c>
      <c r="I32" s="71" t="s">
        <v>104</v>
      </c>
    </row>
    <row r="33" spans="1:10" ht="15.75">
      <c r="A33" s="6" t="s">
        <v>24</v>
      </c>
      <c r="B33" s="7"/>
      <c r="C33" s="49"/>
      <c r="E33" s="50"/>
      <c r="F33" s="54"/>
      <c r="I33" s="71" t="s">
        <v>90</v>
      </c>
      <c r="J33" s="73">
        <v>11245.13</v>
      </c>
    </row>
    <row r="34" spans="1:9" ht="15">
      <c r="A34" s="7" t="s">
        <v>25</v>
      </c>
      <c r="B34" s="7"/>
      <c r="C34" s="49">
        <v>36140.16</v>
      </c>
      <c r="E34" s="50"/>
      <c r="F34" s="77"/>
      <c r="I34" s="71" t="s">
        <v>70</v>
      </c>
    </row>
    <row r="35" spans="1:10" ht="15">
      <c r="A35" s="7" t="s">
        <v>26</v>
      </c>
      <c r="B35" s="7"/>
      <c r="C35" s="49">
        <v>0</v>
      </c>
      <c r="F35" s="77"/>
      <c r="I35" s="71" t="s">
        <v>91</v>
      </c>
      <c r="J35" s="73">
        <v>450</v>
      </c>
    </row>
    <row r="36" spans="1:9" ht="15">
      <c r="A36" s="7" t="s">
        <v>27</v>
      </c>
      <c r="B36" s="7"/>
      <c r="C36" s="49">
        <v>57463.44</v>
      </c>
      <c r="D36" s="50" t="s">
        <v>101</v>
      </c>
      <c r="E36" s="50"/>
      <c r="F36" s="77"/>
      <c r="I36" s="71" t="s">
        <v>92</v>
      </c>
    </row>
    <row r="37" spans="1:10" ht="15">
      <c r="A37" s="7" t="s">
        <v>28</v>
      </c>
      <c r="B37" s="7"/>
      <c r="C37" s="49">
        <v>0</v>
      </c>
      <c r="D37" s="50"/>
      <c r="E37" s="50" t="s">
        <v>77</v>
      </c>
      <c r="F37" s="55">
        <v>5944.85</v>
      </c>
      <c r="I37" s="71" t="s">
        <v>85</v>
      </c>
      <c r="J37" s="73">
        <v>500</v>
      </c>
    </row>
    <row r="38" spans="1:6" ht="15">
      <c r="A38" s="7" t="s">
        <v>29</v>
      </c>
      <c r="B38" s="7"/>
      <c r="C38" s="49">
        <f>F40</f>
        <v>26429.99</v>
      </c>
      <c r="D38" s="50"/>
      <c r="E38" s="50" t="s">
        <v>78</v>
      </c>
      <c r="F38" s="55">
        <f>F23</f>
        <v>16526.37</v>
      </c>
    </row>
    <row r="39" spans="1:6" ht="15.75">
      <c r="A39" s="6" t="s">
        <v>30</v>
      </c>
      <c r="B39" s="7"/>
      <c r="C39" s="49"/>
      <c r="D39" s="50"/>
      <c r="E39" s="50" t="s">
        <v>79</v>
      </c>
      <c r="F39" s="55">
        <f>F25</f>
        <v>3958.77</v>
      </c>
    </row>
    <row r="40" spans="1:6" ht="15">
      <c r="A40" s="13" t="s">
        <v>31</v>
      </c>
      <c r="B40" s="7"/>
      <c r="C40" s="49">
        <v>1525.54</v>
      </c>
      <c r="D40" s="50"/>
      <c r="E40" s="50"/>
      <c r="F40" s="55">
        <f>SUM(F37:F39)</f>
        <v>26429.99</v>
      </c>
    </row>
    <row r="41" spans="1:6" ht="15">
      <c r="A41" s="7" t="s">
        <v>32</v>
      </c>
      <c r="B41" s="7"/>
      <c r="C41" s="49">
        <v>12000</v>
      </c>
      <c r="D41" s="50"/>
      <c r="E41" s="50"/>
      <c r="F41" s="51"/>
    </row>
    <row r="42" spans="1:8" ht="15">
      <c r="A42" s="7" t="s">
        <v>33</v>
      </c>
      <c r="B42" s="7"/>
      <c r="C42" s="49">
        <v>7268.56</v>
      </c>
      <c r="F42" s="51"/>
      <c r="H42" s="14"/>
    </row>
    <row r="43" spans="1:8" ht="15">
      <c r="A43" s="7" t="s">
        <v>34</v>
      </c>
      <c r="B43" s="7"/>
      <c r="C43" s="49">
        <v>7321.3</v>
      </c>
      <c r="H43" s="14"/>
    </row>
    <row r="44" spans="1:6" ht="15">
      <c r="A44" s="1" t="s">
        <v>102</v>
      </c>
      <c r="B44" s="7"/>
      <c r="C44" s="49">
        <v>12195.13</v>
      </c>
      <c r="D44" s="45"/>
      <c r="E44" s="52"/>
      <c r="F44" s="10"/>
    </row>
    <row r="45" spans="1:7" ht="15">
      <c r="A45" s="7"/>
      <c r="B45" s="7"/>
      <c r="C45" s="49"/>
      <c r="D45" s="44"/>
      <c r="E45" s="46"/>
      <c r="F45" s="41"/>
      <c r="G45" s="74" t="s">
        <v>103</v>
      </c>
    </row>
    <row r="46" spans="1:6" ht="15.75">
      <c r="A46" s="6" t="s">
        <v>35</v>
      </c>
      <c r="B46" s="7"/>
      <c r="C46" s="12">
        <f>SUM(C16:C45)</f>
        <v>273653.14999999997</v>
      </c>
      <c r="D46" s="44"/>
      <c r="E46" s="46"/>
      <c r="F46" s="41"/>
    </row>
    <row r="47" spans="4:6" ht="15">
      <c r="D47" s="44"/>
      <c r="E47" s="46"/>
      <c r="F47" s="41"/>
    </row>
    <row r="48" spans="1:6" ht="15.75">
      <c r="A48" s="6"/>
      <c r="B48" s="7"/>
      <c r="C48" s="12"/>
      <c r="D48" s="45"/>
      <c r="E48" s="48"/>
      <c r="F48" s="1"/>
    </row>
    <row r="49" spans="1:9" ht="15.75">
      <c r="A49" s="6" t="s">
        <v>36</v>
      </c>
      <c r="B49" s="7"/>
      <c r="C49" s="12">
        <f>SUM(C13-C46)</f>
        <v>15526.900000000023</v>
      </c>
      <c r="D49" s="45"/>
      <c r="E49" s="48"/>
      <c r="F49" s="1"/>
      <c r="I49" s="72"/>
    </row>
    <row r="50" spans="4:6" ht="15">
      <c r="D50" s="45"/>
      <c r="E50" s="48"/>
      <c r="F50" s="1"/>
    </row>
    <row r="51" spans="1:3" ht="15">
      <c r="A51" s="10"/>
      <c r="B51" s="10"/>
      <c r="C51" s="15"/>
    </row>
    <row r="52" spans="1:3" ht="15">
      <c r="A52" s="10"/>
      <c r="B52" s="10"/>
      <c r="C52" s="15"/>
    </row>
    <row r="53" ht="15">
      <c r="C53" s="5"/>
    </row>
    <row r="54" ht="15">
      <c r="C54" s="5"/>
    </row>
    <row r="55" ht="15">
      <c r="C55" s="5"/>
    </row>
    <row r="56" ht="15">
      <c r="C56" s="5"/>
    </row>
    <row r="57" ht="15">
      <c r="C57" s="5"/>
    </row>
    <row r="58" ht="15">
      <c r="C58" s="5"/>
    </row>
    <row r="59" ht="15">
      <c r="C59" s="5"/>
    </row>
    <row r="60" ht="15">
      <c r="C60" s="5"/>
    </row>
    <row r="61" ht="15">
      <c r="C61" s="5"/>
    </row>
    <row r="62" ht="15">
      <c r="C62" s="5"/>
    </row>
    <row r="63" ht="15">
      <c r="C63" s="5"/>
    </row>
    <row r="64" ht="15">
      <c r="C64" s="5"/>
    </row>
    <row r="65" ht="15">
      <c r="C65" s="5"/>
    </row>
    <row r="66" ht="15">
      <c r="C66" s="5"/>
    </row>
    <row r="67" ht="15">
      <c r="C67" s="5"/>
    </row>
    <row r="68" ht="15">
      <c r="C68" s="5"/>
    </row>
    <row r="69" ht="15">
      <c r="C69" s="5"/>
    </row>
    <row r="70" ht="15">
      <c r="C70" s="5"/>
    </row>
    <row r="71" ht="15">
      <c r="C71" s="5"/>
    </row>
    <row r="72" ht="15">
      <c r="C72" s="5"/>
    </row>
    <row r="73" ht="15">
      <c r="C73" s="5"/>
    </row>
    <row r="74" ht="15">
      <c r="C74" s="5"/>
    </row>
    <row r="75" ht="15">
      <c r="C75" s="5"/>
    </row>
    <row r="76" ht="15">
      <c r="C76" s="5"/>
    </row>
    <row r="77" ht="15">
      <c r="C77" s="5"/>
    </row>
    <row r="78" ht="15">
      <c r="C78" s="5"/>
    </row>
    <row r="79" ht="15">
      <c r="C79" s="5"/>
    </row>
    <row r="80" ht="15">
      <c r="C80" s="5"/>
    </row>
    <row r="81" ht="15">
      <c r="C81" s="5"/>
    </row>
    <row r="82" ht="15">
      <c r="C82" s="5"/>
    </row>
    <row r="83" ht="15">
      <c r="C83" s="5"/>
    </row>
    <row r="84" ht="15">
      <c r="C84" s="5"/>
    </row>
    <row r="85" ht="15">
      <c r="C85" s="5"/>
    </row>
    <row r="86" ht="15">
      <c r="C86" s="5"/>
    </row>
    <row r="87" ht="15">
      <c r="C87" s="5"/>
    </row>
    <row r="88" ht="15">
      <c r="C88" s="5"/>
    </row>
    <row r="89" ht="15">
      <c r="C89" s="5"/>
    </row>
    <row r="90" ht="15">
      <c r="C90" s="5"/>
    </row>
    <row r="91" ht="15">
      <c r="C91" s="5"/>
    </row>
    <row r="92" ht="15">
      <c r="C92" s="5"/>
    </row>
    <row r="93" ht="15">
      <c r="C93" s="5"/>
    </row>
    <row r="94" ht="15">
      <c r="C94" s="5"/>
    </row>
    <row r="95" ht="15">
      <c r="C95" s="5"/>
    </row>
    <row r="96" ht="15">
      <c r="C96" s="5"/>
    </row>
    <row r="97" ht="15">
      <c r="C97" s="5"/>
    </row>
    <row r="98" ht="15">
      <c r="C98" s="5"/>
    </row>
    <row r="99" ht="15">
      <c r="C99" s="5"/>
    </row>
    <row r="100" ht="15">
      <c r="C100" s="5"/>
    </row>
  </sheetData>
  <sheetProtection/>
  <printOptions/>
  <pageMargins left="0.5" right="0.5" top="0.5" bottom="0.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"/>
  <sheetViews>
    <sheetView showOutlineSymbols="0" zoomScale="87" zoomScaleNormal="87" zoomScalePageLayoutView="0" workbookViewId="0" topLeftCell="A10">
      <selection activeCell="E17" sqref="E17"/>
    </sheetView>
  </sheetViews>
  <sheetFormatPr defaultColWidth="8.88671875" defaultRowHeight="15"/>
  <cols>
    <col min="1" max="4" width="9.6640625" style="1" customWidth="1"/>
    <col min="5" max="5" width="12.6640625" style="18" customWidth="1"/>
    <col min="6" max="6" width="2.77734375" style="18" customWidth="1"/>
    <col min="7" max="7" width="11.6640625" style="18" customWidth="1"/>
    <col min="8" max="8" width="9.6640625" style="18" customWidth="1"/>
    <col min="9" max="9" width="12.77734375" style="1" customWidth="1"/>
    <col min="10" max="15" width="9.6640625" style="1" customWidth="1"/>
    <col min="16" max="16384" width="8.88671875" style="1" customWidth="1"/>
  </cols>
  <sheetData>
    <row r="1" spans="1:9" ht="23.25">
      <c r="A1" s="2" t="s">
        <v>40</v>
      </c>
      <c r="B1" s="16"/>
      <c r="C1" s="16"/>
      <c r="D1" s="16"/>
      <c r="E1" s="17"/>
      <c r="F1" s="17"/>
      <c r="G1" s="17"/>
      <c r="I1" s="16"/>
    </row>
    <row r="2" spans="1:9" ht="23.25">
      <c r="A2" s="2" t="s">
        <v>89</v>
      </c>
      <c r="E2" s="17"/>
      <c r="F2" s="17"/>
      <c r="G2" s="17"/>
      <c r="I2" s="16"/>
    </row>
    <row r="3" spans="1:9" ht="15">
      <c r="A3" s="16"/>
      <c r="E3" s="17"/>
      <c r="F3" s="17"/>
      <c r="G3" s="17"/>
      <c r="I3" s="16"/>
    </row>
    <row r="4" spans="1:9" ht="15.75">
      <c r="A4" s="19" t="s">
        <v>41</v>
      </c>
      <c r="E4" s="17"/>
      <c r="F4" s="17"/>
      <c r="G4" s="20" t="s">
        <v>60</v>
      </c>
      <c r="I4" s="16"/>
    </row>
    <row r="5" spans="1:9" ht="15">
      <c r="A5" s="16"/>
      <c r="B5" s="21" t="s">
        <v>48</v>
      </c>
      <c r="E5" s="17">
        <f>E34</f>
        <v>115919.37</v>
      </c>
      <c r="F5" s="17"/>
      <c r="G5" s="22">
        <v>1</v>
      </c>
      <c r="I5" s="16"/>
    </row>
    <row r="6" spans="1:9" ht="15.75">
      <c r="A6" s="19" t="s">
        <v>42</v>
      </c>
      <c r="E6" s="17"/>
      <c r="F6" s="17"/>
      <c r="G6" s="22"/>
      <c r="I6" s="16"/>
    </row>
    <row r="7" spans="1:9" ht="15">
      <c r="A7" s="16"/>
      <c r="B7" s="21" t="s">
        <v>49</v>
      </c>
      <c r="E7" s="17">
        <f>E37</f>
        <v>12606.57</v>
      </c>
      <c r="F7" s="17"/>
      <c r="G7" s="22">
        <v>2</v>
      </c>
      <c r="I7" s="16"/>
    </row>
    <row r="8" spans="1:9" ht="15">
      <c r="A8" s="16"/>
      <c r="B8" s="21" t="s">
        <v>50</v>
      </c>
      <c r="E8" s="17">
        <f>E43</f>
        <v>3012.26</v>
      </c>
      <c r="F8" s="17"/>
      <c r="G8" s="22">
        <v>3</v>
      </c>
      <c r="I8" s="16"/>
    </row>
    <row r="9" spans="1:9" ht="15.75">
      <c r="A9" s="19" t="s">
        <v>43</v>
      </c>
      <c r="E9" s="17"/>
      <c r="F9" s="17"/>
      <c r="G9" s="22"/>
      <c r="I9" s="16"/>
    </row>
    <row r="10" spans="1:9" ht="15">
      <c r="A10" s="16"/>
      <c r="B10" s="21" t="s">
        <v>51</v>
      </c>
      <c r="E10" s="17">
        <f>E46</f>
        <v>1400</v>
      </c>
      <c r="F10" s="17"/>
      <c r="G10" s="22">
        <v>4</v>
      </c>
      <c r="I10" s="16"/>
    </row>
    <row r="11" spans="1:9" ht="15">
      <c r="A11" s="16"/>
      <c r="E11" s="17"/>
      <c r="F11" s="17"/>
      <c r="G11" s="22"/>
      <c r="I11" s="16"/>
    </row>
    <row r="12" spans="1:9" ht="15.75">
      <c r="A12" s="19" t="s">
        <v>44</v>
      </c>
      <c r="E12" s="23">
        <f>SUM(E5+E7+E8-E10)</f>
        <v>130138.20000000001</v>
      </c>
      <c r="F12" s="23"/>
      <c r="G12" s="22"/>
      <c r="I12" s="16"/>
    </row>
    <row r="13" spans="1:9" ht="15">
      <c r="A13" s="16"/>
      <c r="E13" s="17"/>
      <c r="F13" s="17"/>
      <c r="G13" s="22"/>
      <c r="I13" s="16"/>
    </row>
    <row r="14" spans="1:9" ht="15.75">
      <c r="A14" s="19" t="s">
        <v>45</v>
      </c>
      <c r="E14" s="17"/>
      <c r="F14" s="17"/>
      <c r="G14" s="22"/>
      <c r="I14" s="16"/>
    </row>
    <row r="15" spans="1:9" ht="15">
      <c r="A15" s="16"/>
      <c r="B15" s="1" t="s">
        <v>105</v>
      </c>
      <c r="E15" s="24">
        <v>114611.3</v>
      </c>
      <c r="F15" s="24"/>
      <c r="G15" s="22"/>
      <c r="I15" s="68"/>
    </row>
    <row r="16" spans="1:10" ht="15">
      <c r="A16" s="16"/>
      <c r="B16" s="21"/>
      <c r="E16" s="24"/>
      <c r="F16" s="24"/>
      <c r="G16" s="22"/>
      <c r="I16" s="68"/>
      <c r="J16" s="56"/>
    </row>
    <row r="17" spans="1:9" ht="15">
      <c r="A17" s="16"/>
      <c r="B17" s="21" t="s">
        <v>67</v>
      </c>
      <c r="E17" s="17">
        <f>E48</f>
        <v>15526.900000000023</v>
      </c>
      <c r="F17" s="17"/>
      <c r="G17" s="22">
        <v>5</v>
      </c>
      <c r="I17" s="16"/>
    </row>
    <row r="18" spans="1:9" ht="15">
      <c r="A18" s="16"/>
      <c r="E18" s="17"/>
      <c r="F18" s="17"/>
      <c r="G18" s="17"/>
      <c r="I18" s="18"/>
    </row>
    <row r="19" spans="1:11" ht="15.75">
      <c r="A19" s="19" t="s">
        <v>44</v>
      </c>
      <c r="E19" s="23">
        <f>SUM(E15+E16+E17)</f>
        <v>130138.20000000003</v>
      </c>
      <c r="F19" s="23"/>
      <c r="G19" s="17"/>
      <c r="H19" s="23"/>
      <c r="I19" s="18"/>
      <c r="J19" s="43"/>
      <c r="K19" s="43"/>
    </row>
    <row r="20" spans="1:9" ht="15.75">
      <c r="A20" s="19"/>
      <c r="E20" s="23"/>
      <c r="F20" s="23"/>
      <c r="G20" s="17"/>
      <c r="H20" s="23"/>
      <c r="I20" s="18"/>
    </row>
    <row r="21" spans="1:9" ht="15.75">
      <c r="A21" s="25" t="s">
        <v>46</v>
      </c>
      <c r="E21" s="17"/>
      <c r="F21" s="17"/>
      <c r="G21" s="17"/>
      <c r="I21" s="16"/>
    </row>
    <row r="22" spans="1:9" ht="15.75">
      <c r="A22" s="25"/>
      <c r="E22" s="17"/>
      <c r="F22" s="17"/>
      <c r="G22" s="17"/>
      <c r="I22" s="16"/>
    </row>
    <row r="23" spans="1:9" ht="15.75">
      <c r="A23" s="25" t="s">
        <v>47</v>
      </c>
      <c r="E23" s="17"/>
      <c r="F23" s="17"/>
      <c r="G23" s="17"/>
      <c r="I23" s="16"/>
    </row>
    <row r="24" spans="1:9" ht="15.75">
      <c r="A24" s="25"/>
      <c r="E24" s="17"/>
      <c r="F24" s="17"/>
      <c r="G24" s="17"/>
      <c r="I24" s="16"/>
    </row>
    <row r="25" spans="1:9" ht="15.75">
      <c r="A25" s="16"/>
      <c r="C25" s="25" t="s">
        <v>58</v>
      </c>
      <c r="E25" s="26" t="s">
        <v>59</v>
      </c>
      <c r="F25" s="26"/>
      <c r="G25" s="1"/>
      <c r="I25" s="16"/>
    </row>
    <row r="26" spans="1:9" ht="15.75">
      <c r="A26" s="16"/>
      <c r="C26" s="25"/>
      <c r="E26" s="26"/>
      <c r="F26" s="26"/>
      <c r="G26" s="1"/>
      <c r="I26" s="16"/>
    </row>
    <row r="27" spans="1:9" ht="15.75">
      <c r="A27" s="16"/>
      <c r="C27" s="25"/>
      <c r="E27" s="26"/>
      <c r="F27" s="26"/>
      <c r="G27" s="1"/>
      <c r="I27" s="16"/>
    </row>
    <row r="28" spans="1:9" ht="15.75">
      <c r="A28" s="16"/>
      <c r="C28" s="25"/>
      <c r="E28" s="26"/>
      <c r="F28" s="26"/>
      <c r="G28" s="1"/>
      <c r="I28" s="16"/>
    </row>
    <row r="29" spans="1:9" ht="15.75">
      <c r="A29" s="16"/>
      <c r="C29" s="25"/>
      <c r="E29" s="17"/>
      <c r="F29" s="17"/>
      <c r="G29" s="26"/>
      <c r="I29" s="16"/>
    </row>
    <row r="30" spans="1:9" ht="15">
      <c r="A30" s="27" t="s">
        <v>52</v>
      </c>
      <c r="B30" s="10"/>
      <c r="C30" s="10"/>
      <c r="D30" s="28"/>
      <c r="E30" s="29" t="s">
        <v>61</v>
      </c>
      <c r="F30" s="29"/>
      <c r="I30" s="16"/>
    </row>
    <row r="31" spans="1:9" ht="15">
      <c r="A31" s="10" t="s">
        <v>63</v>
      </c>
      <c r="B31" s="10"/>
      <c r="C31" s="10"/>
      <c r="D31" s="38">
        <v>70919.37</v>
      </c>
      <c r="E31" s="29"/>
      <c r="F31" s="29"/>
      <c r="I31" s="16"/>
    </row>
    <row r="32" spans="1:8" ht="15">
      <c r="A32" s="10" t="s">
        <v>64</v>
      </c>
      <c r="B32" s="10"/>
      <c r="C32" s="10"/>
      <c r="D32" s="53">
        <v>45000</v>
      </c>
      <c r="E32" s="34"/>
      <c r="F32" s="34"/>
      <c r="G32" s="30" t="s">
        <v>62</v>
      </c>
      <c r="H32" s="16"/>
    </row>
    <row r="33" spans="2:8" ht="15">
      <c r="B33" s="10" t="s">
        <v>89</v>
      </c>
      <c r="E33" s="34"/>
      <c r="F33" s="34"/>
      <c r="G33" s="27" t="s">
        <v>81</v>
      </c>
      <c r="H33" s="16"/>
    </row>
    <row r="34" spans="1:14" ht="15">
      <c r="A34" s="10" t="s">
        <v>53</v>
      </c>
      <c r="B34" s="10"/>
      <c r="C34" s="10"/>
      <c r="D34" s="53">
        <f>SUM(D31:D32)</f>
        <v>115919.37</v>
      </c>
      <c r="E34" s="38">
        <f>D34</f>
        <v>115919.37</v>
      </c>
      <c r="F34" s="38"/>
      <c r="G34" s="67">
        <v>105156</v>
      </c>
      <c r="H34" s="66">
        <v>121.99</v>
      </c>
      <c r="L34" s="10"/>
      <c r="M34" s="10"/>
      <c r="N34" s="28"/>
    </row>
    <row r="35" spans="1:14" ht="15">
      <c r="A35" s="10"/>
      <c r="B35" s="10"/>
      <c r="C35" s="10"/>
      <c r="D35" s="53"/>
      <c r="E35" s="33"/>
      <c r="F35" s="33"/>
      <c r="G35" s="67">
        <v>105170</v>
      </c>
      <c r="H35" s="66">
        <v>98.63</v>
      </c>
      <c r="L35" s="10"/>
      <c r="M35" s="59"/>
      <c r="N35" s="58"/>
    </row>
    <row r="36" spans="1:14" ht="15">
      <c r="A36" s="10" t="s">
        <v>54</v>
      </c>
      <c r="B36" s="10"/>
      <c r="C36" s="10"/>
      <c r="D36" s="53">
        <v>12606.57</v>
      </c>
      <c r="E36" s="33"/>
      <c r="F36" s="33"/>
      <c r="G36" s="67">
        <v>105171</v>
      </c>
      <c r="H36" s="66">
        <v>1156.8</v>
      </c>
      <c r="L36" s="10"/>
      <c r="M36" s="60"/>
      <c r="N36" s="61"/>
    </row>
    <row r="37" spans="1:14" ht="15">
      <c r="A37" s="10" t="s">
        <v>53</v>
      </c>
      <c r="B37" s="10"/>
      <c r="C37" s="10"/>
      <c r="D37" s="53">
        <f>D36</f>
        <v>12606.57</v>
      </c>
      <c r="E37" s="33">
        <f>D37</f>
        <v>12606.57</v>
      </c>
      <c r="F37" s="33"/>
      <c r="G37" s="69"/>
      <c r="H37" s="70"/>
      <c r="L37" s="10"/>
      <c r="M37" s="60"/>
      <c r="N37" s="61"/>
    </row>
    <row r="38" spans="6:14" ht="15">
      <c r="F38" s="33"/>
      <c r="G38" s="64" t="s">
        <v>44</v>
      </c>
      <c r="H38" s="63">
        <f>SUM(H34:H37)</f>
        <v>1377.42</v>
      </c>
      <c r="L38" s="62"/>
      <c r="M38" s="60"/>
      <c r="N38" s="61"/>
    </row>
    <row r="39" spans="1:14" ht="15">
      <c r="A39" s="10"/>
      <c r="B39" s="10"/>
      <c r="C39" s="10"/>
      <c r="D39" s="58"/>
      <c r="E39" s="33"/>
      <c r="F39" s="33"/>
      <c r="G39" s="69"/>
      <c r="H39" s="70"/>
      <c r="L39" s="62"/>
      <c r="M39" s="60"/>
      <c r="N39" s="61"/>
    </row>
    <row r="40" spans="1:14" ht="15">
      <c r="A40" s="10" t="s">
        <v>82</v>
      </c>
      <c r="B40" s="10"/>
      <c r="C40" s="10"/>
      <c r="D40" s="53">
        <v>4249</v>
      </c>
      <c r="E40" s="34"/>
      <c r="F40" s="34"/>
      <c r="G40" s="69"/>
      <c r="H40" s="70"/>
      <c r="L40" s="62"/>
      <c r="M40" s="60"/>
      <c r="N40" s="61"/>
    </row>
    <row r="41" spans="1:14" ht="15">
      <c r="A41" s="10" t="s">
        <v>55</v>
      </c>
      <c r="B41" s="10"/>
      <c r="C41" s="10"/>
      <c r="D41" s="53">
        <v>140.68</v>
      </c>
      <c r="E41" s="34"/>
      <c r="F41" s="34"/>
      <c r="G41" s="69"/>
      <c r="H41" s="70"/>
      <c r="L41" s="62"/>
      <c r="M41" s="60"/>
      <c r="N41" s="61"/>
    </row>
    <row r="42" spans="1:14" ht="15">
      <c r="A42" s="10" t="s">
        <v>56</v>
      </c>
      <c r="B42" s="10"/>
      <c r="C42" s="10"/>
      <c r="D42" s="53">
        <v>1377.42</v>
      </c>
      <c r="E42" s="34"/>
      <c r="F42" s="34"/>
      <c r="G42" s="69"/>
      <c r="H42" s="70"/>
      <c r="K42" s="10"/>
      <c r="L42" s="62"/>
      <c r="M42" s="60"/>
      <c r="N42" s="61"/>
    </row>
    <row r="43" spans="1:14" ht="15">
      <c r="A43" s="10" t="s">
        <v>53</v>
      </c>
      <c r="B43" s="10"/>
      <c r="C43" s="10"/>
      <c r="D43" s="53">
        <f>SUM(D40+D41-D42)</f>
        <v>3012.26</v>
      </c>
      <c r="E43" s="38">
        <f>D43</f>
        <v>3012.26</v>
      </c>
      <c r="F43" s="38"/>
      <c r="G43" s="69"/>
      <c r="H43" s="70"/>
      <c r="K43" s="10"/>
      <c r="L43" s="62"/>
      <c r="M43" s="60"/>
      <c r="N43" s="61"/>
    </row>
    <row r="44" spans="1:14" ht="15">
      <c r="A44" s="10"/>
      <c r="B44" s="10"/>
      <c r="C44" s="10"/>
      <c r="D44" s="58"/>
      <c r="E44" s="33"/>
      <c r="F44" s="33"/>
      <c r="G44" s="69"/>
      <c r="H44" s="70"/>
      <c r="K44" s="10"/>
      <c r="L44" s="62"/>
      <c r="M44" s="60"/>
      <c r="N44" s="61"/>
    </row>
    <row r="45" spans="1:14" ht="15">
      <c r="A45" s="10" t="s">
        <v>72</v>
      </c>
      <c r="B45" s="10"/>
      <c r="C45" s="10"/>
      <c r="D45" s="53">
        <v>1400</v>
      </c>
      <c r="E45" s="33"/>
      <c r="F45" s="33"/>
      <c r="G45" s="69"/>
      <c r="H45" s="70"/>
      <c r="K45" s="10"/>
      <c r="L45" s="62"/>
      <c r="M45" s="60"/>
      <c r="N45" s="61"/>
    </row>
    <row r="46" spans="1:14" ht="15">
      <c r="A46" s="10" t="s">
        <v>53</v>
      </c>
      <c r="B46" s="10"/>
      <c r="C46" s="10"/>
      <c r="D46" s="53">
        <f>SUM(D45)</f>
        <v>1400</v>
      </c>
      <c r="E46" s="33">
        <f>D46</f>
        <v>1400</v>
      </c>
      <c r="F46" s="33"/>
      <c r="G46" s="69"/>
      <c r="H46" s="70"/>
      <c r="I46" s="38"/>
      <c r="K46" s="10"/>
      <c r="L46" s="62"/>
      <c r="M46" s="60"/>
      <c r="N46" s="61"/>
    </row>
    <row r="47" spans="1:14" ht="15">
      <c r="A47" s="10"/>
      <c r="B47" s="10"/>
      <c r="C47" s="10"/>
      <c r="D47" s="28"/>
      <c r="E47" s="28"/>
      <c r="F47" s="28"/>
      <c r="G47" s="69"/>
      <c r="H47" s="70"/>
      <c r="I47" s="38"/>
      <c r="K47" s="10"/>
      <c r="L47" s="62"/>
      <c r="M47" s="60"/>
      <c r="N47" s="61"/>
    </row>
    <row r="48" spans="1:14" ht="15">
      <c r="A48" s="10" t="s">
        <v>57</v>
      </c>
      <c r="B48" s="10"/>
      <c r="C48" s="10"/>
      <c r="D48" s="28"/>
      <c r="E48" s="28">
        <f>'SUMMARY IE'!C49</f>
        <v>15526.900000000023</v>
      </c>
      <c r="F48" s="28"/>
      <c r="G48" s="65"/>
      <c r="H48" s="66"/>
      <c r="I48" s="38"/>
      <c r="K48" s="10"/>
      <c r="L48" s="62"/>
      <c r="M48" s="60"/>
      <c r="N48" s="61"/>
    </row>
    <row r="49" spans="11:14" ht="15">
      <c r="K49" s="10"/>
      <c r="L49" s="62"/>
      <c r="M49" s="60"/>
      <c r="N49" s="61"/>
    </row>
    <row r="50" spans="8:14" ht="15">
      <c r="H50" s="1"/>
      <c r="K50" s="10"/>
      <c r="L50" s="62"/>
      <c r="M50" s="60"/>
      <c r="N50" s="61"/>
    </row>
    <row r="51" spans="1:14" ht="15">
      <c r="A51" s="16"/>
      <c r="E51" s="17"/>
      <c r="F51" s="17"/>
      <c r="G51" s="17"/>
      <c r="H51" s="1"/>
      <c r="K51" s="10"/>
      <c r="L51" s="62"/>
      <c r="N51" s="63"/>
    </row>
    <row r="52" spans="1:13" ht="15">
      <c r="A52" s="10"/>
      <c r="B52" s="16"/>
      <c r="C52" s="16"/>
      <c r="D52" s="16"/>
      <c r="E52" s="17"/>
      <c r="F52" s="17"/>
      <c r="G52" s="17"/>
      <c r="H52" s="1"/>
      <c r="K52" s="10"/>
      <c r="L52" s="37"/>
      <c r="M52" s="38"/>
    </row>
    <row r="53" spans="5:13" ht="15">
      <c r="E53" s="17"/>
      <c r="F53" s="17"/>
      <c r="G53" s="17"/>
      <c r="K53" s="10"/>
      <c r="L53" s="37"/>
      <c r="M53" s="38"/>
    </row>
    <row r="54" spans="5:13" ht="15">
      <c r="E54" s="17"/>
      <c r="F54" s="17"/>
      <c r="G54" s="17"/>
      <c r="K54" s="10"/>
      <c r="L54" s="37"/>
      <c r="M54" s="38"/>
    </row>
    <row r="55" spans="5:13" ht="15">
      <c r="E55" s="17"/>
      <c r="F55" s="17"/>
      <c r="G55" s="17"/>
      <c r="K55" s="10"/>
      <c r="L55" s="10"/>
      <c r="M55" s="28"/>
    </row>
    <row r="56" spans="5:7" ht="15">
      <c r="E56" s="17"/>
      <c r="F56" s="17"/>
      <c r="G56" s="17"/>
    </row>
    <row r="57" spans="5:7" ht="15">
      <c r="E57" s="17"/>
      <c r="F57" s="17"/>
      <c r="G57" s="17"/>
    </row>
    <row r="58" spans="5:7" ht="15">
      <c r="E58" s="17"/>
      <c r="F58" s="17"/>
      <c r="G58" s="17"/>
    </row>
    <row r="59" spans="5:7" ht="15">
      <c r="E59" s="17"/>
      <c r="F59" s="17"/>
      <c r="G59" s="17"/>
    </row>
    <row r="60" spans="5:7" ht="15">
      <c r="E60" s="17"/>
      <c r="F60" s="17"/>
      <c r="G60" s="17"/>
    </row>
    <row r="61" spans="5:7" ht="15">
      <c r="E61" s="17"/>
      <c r="F61" s="17"/>
      <c r="G61" s="17"/>
    </row>
    <row r="62" spans="5:7" ht="15">
      <c r="E62" s="17"/>
      <c r="F62" s="17"/>
      <c r="G62" s="17"/>
    </row>
    <row r="63" spans="5:7" ht="15">
      <c r="E63" s="17"/>
      <c r="F63" s="17"/>
      <c r="G63" s="17"/>
    </row>
    <row r="64" spans="5:7" ht="15">
      <c r="E64" s="17"/>
      <c r="F64" s="17"/>
      <c r="G64" s="17"/>
    </row>
    <row r="65" spans="5:7" ht="15">
      <c r="E65" s="17"/>
      <c r="F65" s="17"/>
      <c r="G65" s="17"/>
    </row>
    <row r="66" spans="5:7" ht="15">
      <c r="E66" s="17"/>
      <c r="F66" s="17"/>
      <c r="G66" s="17"/>
    </row>
    <row r="67" spans="5:7" ht="15">
      <c r="E67" s="17"/>
      <c r="F67" s="17"/>
      <c r="G67" s="17"/>
    </row>
    <row r="68" spans="5:7" ht="15">
      <c r="E68" s="17"/>
      <c r="F68" s="17"/>
      <c r="G68" s="17"/>
    </row>
    <row r="69" spans="5:7" ht="15">
      <c r="E69" s="17"/>
      <c r="F69" s="17"/>
      <c r="G69" s="17"/>
    </row>
    <row r="70" spans="5:7" ht="15">
      <c r="E70" s="17"/>
      <c r="F70" s="17"/>
      <c r="G70" s="17"/>
    </row>
    <row r="71" spans="5:7" ht="15">
      <c r="E71" s="17"/>
      <c r="F71" s="17"/>
      <c r="G71" s="17"/>
    </row>
    <row r="72" spans="5:7" ht="15">
      <c r="E72" s="17"/>
      <c r="F72" s="17"/>
      <c r="G72" s="17"/>
    </row>
    <row r="73" spans="5:7" ht="15">
      <c r="E73" s="17"/>
      <c r="F73" s="17"/>
      <c r="G73" s="17"/>
    </row>
    <row r="74" spans="5:7" ht="15">
      <c r="E74" s="17"/>
      <c r="F74" s="17"/>
      <c r="G74" s="17"/>
    </row>
    <row r="75" spans="5:7" ht="15">
      <c r="E75" s="17"/>
      <c r="F75" s="17"/>
      <c r="G75" s="17"/>
    </row>
    <row r="76" spans="5:7" ht="15">
      <c r="E76" s="17"/>
      <c r="F76" s="17"/>
      <c r="G76" s="17"/>
    </row>
    <row r="77" spans="5:7" ht="15">
      <c r="E77" s="17"/>
      <c r="F77" s="17"/>
      <c r="G77" s="17"/>
    </row>
    <row r="78" spans="5:7" ht="15">
      <c r="E78" s="17"/>
      <c r="F78" s="17"/>
      <c r="G78" s="17"/>
    </row>
    <row r="79" spans="5:7" ht="15">
      <c r="E79" s="17"/>
      <c r="F79" s="17"/>
      <c r="G79" s="17"/>
    </row>
    <row r="80" spans="5:7" ht="15">
      <c r="E80" s="17"/>
      <c r="F80" s="17"/>
      <c r="G80" s="17"/>
    </row>
    <row r="81" spans="5:7" ht="15">
      <c r="E81" s="17"/>
      <c r="F81" s="17"/>
      <c r="G81" s="17"/>
    </row>
    <row r="82" spans="5:7" ht="15">
      <c r="E82" s="17"/>
      <c r="F82" s="17"/>
      <c r="G82" s="17"/>
    </row>
    <row r="83" spans="5:7" ht="15">
      <c r="E83" s="17"/>
      <c r="F83" s="17"/>
      <c r="G83" s="17"/>
    </row>
    <row r="84" spans="5:7" ht="15">
      <c r="E84" s="17"/>
      <c r="F84" s="17"/>
      <c r="G84" s="17"/>
    </row>
    <row r="85" spans="5:7" ht="15">
      <c r="E85" s="17"/>
      <c r="F85" s="17"/>
      <c r="G85" s="17"/>
    </row>
    <row r="86" spans="5:7" ht="15">
      <c r="E86" s="17"/>
      <c r="F86" s="17"/>
      <c r="G86" s="17"/>
    </row>
    <row r="87" spans="5:7" ht="15">
      <c r="E87" s="17"/>
      <c r="F87" s="17"/>
      <c r="G87" s="17"/>
    </row>
    <row r="88" spans="5:7" ht="15">
      <c r="E88" s="17"/>
      <c r="F88" s="17"/>
      <c r="G88" s="17"/>
    </row>
    <row r="89" spans="5:7" ht="15">
      <c r="E89" s="17"/>
      <c r="F89" s="17"/>
      <c r="G89" s="17"/>
    </row>
    <row r="90" spans="5:7" ht="15">
      <c r="E90" s="17"/>
      <c r="F90" s="17"/>
      <c r="G90" s="17"/>
    </row>
    <row r="91" spans="5:7" ht="15">
      <c r="E91" s="17"/>
      <c r="F91" s="17"/>
      <c r="G91" s="17"/>
    </row>
    <row r="92" spans="5:7" ht="15">
      <c r="E92" s="17"/>
      <c r="F92" s="17"/>
      <c r="G92" s="17"/>
    </row>
    <row r="93" spans="5:7" ht="15">
      <c r="E93" s="17"/>
      <c r="F93" s="17"/>
      <c r="G93" s="17"/>
    </row>
    <row r="94" spans="5:7" ht="15">
      <c r="E94" s="17"/>
      <c r="F94" s="17"/>
      <c r="G94" s="17"/>
    </row>
    <row r="95" spans="5:7" ht="15">
      <c r="E95" s="17"/>
      <c r="F95" s="17"/>
      <c r="G95" s="17"/>
    </row>
    <row r="96" spans="5:7" ht="15">
      <c r="E96" s="17"/>
      <c r="F96" s="17"/>
      <c r="G96" s="17"/>
    </row>
    <row r="97" spans="5:7" ht="15">
      <c r="E97" s="17"/>
      <c r="F97" s="17"/>
      <c r="G97" s="17"/>
    </row>
    <row r="98" spans="5:7" ht="15">
      <c r="E98" s="17"/>
      <c r="F98" s="17"/>
      <c r="G98" s="17"/>
    </row>
    <row r="99" spans="5:7" ht="15">
      <c r="E99" s="17"/>
      <c r="F99" s="17"/>
      <c r="G99" s="17"/>
    </row>
    <row r="100" spans="5:7" ht="15">
      <c r="E100" s="17"/>
      <c r="F100" s="17"/>
      <c r="G100" s="17"/>
    </row>
  </sheetData>
  <sheetProtection/>
  <printOptions/>
  <pageMargins left="0" right="0" top="0.31496062992125984" bottom="0.3149606299212598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Boneham</dc:creator>
  <cp:keywords/>
  <dc:description/>
  <cp:lastModifiedBy>Town Clerk</cp:lastModifiedBy>
  <cp:lastPrinted>2012-04-03T15:19:59Z</cp:lastPrinted>
  <dcterms:created xsi:type="dcterms:W3CDTF">2006-04-03T10:52:45Z</dcterms:created>
  <dcterms:modified xsi:type="dcterms:W3CDTF">2013-04-15T12:47:14Z</dcterms:modified>
  <cp:category/>
  <cp:version/>
  <cp:contentType/>
  <cp:contentStatus/>
</cp:coreProperties>
</file>